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\FORMATOS FASE ADMISION POSGRADO ACTUALIZADOS\"/>
    </mc:Choice>
  </mc:AlternateContent>
  <bookViews>
    <workbookView xWindow="-120" yWindow="-120" windowWidth="20730" windowHeight="11160"/>
  </bookViews>
  <sheets>
    <sheet name="M-SIPUAE-AD-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H13" i="2" l="1"/>
  <c r="I13" i="2"/>
  <c r="I11" i="2"/>
  <c r="I12" i="2"/>
  <c r="I15" i="2"/>
  <c r="I17" i="2"/>
  <c r="I16" i="2"/>
  <c r="I14" i="2"/>
  <c r="I10" i="2"/>
  <c r="I18" i="2"/>
  <c r="H10" i="2"/>
  <c r="H18" i="2"/>
  <c r="H14" i="2"/>
  <c r="H17" i="2"/>
  <c r="H16" i="2"/>
  <c r="H11" i="2"/>
  <c r="H12" i="2"/>
  <c r="H15" i="2"/>
  <c r="G11" i="2"/>
  <c r="G12" i="2"/>
  <c r="G15" i="2"/>
  <c r="G13" i="2"/>
  <c r="G18" i="2"/>
  <c r="G14" i="2"/>
  <c r="G16" i="2"/>
  <c r="G17" i="2"/>
  <c r="F16" i="2"/>
  <c r="F14" i="2"/>
  <c r="F18" i="2"/>
  <c r="F10" i="2"/>
  <c r="F11" i="2"/>
  <c r="F13" i="2"/>
  <c r="F12" i="2"/>
  <c r="F15" i="2"/>
  <c r="F17" i="2"/>
  <c r="E11" i="2"/>
  <c r="E13" i="2"/>
  <c r="E12" i="2"/>
  <c r="E16" i="2"/>
  <c r="E14" i="2"/>
  <c r="E18" i="2"/>
  <c r="E10" i="2"/>
  <c r="E15" i="2"/>
  <c r="E17" i="2"/>
  <c r="D17" i="2"/>
  <c r="D11" i="2"/>
  <c r="D15" i="2"/>
  <c r="D12" i="2"/>
  <c r="D13" i="2"/>
  <c r="D10" i="2"/>
  <c r="D18" i="2"/>
  <c r="D14" i="2"/>
  <c r="D16" i="2"/>
  <c r="J10" i="2" l="1"/>
  <c r="J13" i="2"/>
  <c r="J15" i="2"/>
  <c r="J16" i="2"/>
  <c r="J11" i="2"/>
  <c r="J12" i="2"/>
  <c r="J14" i="2"/>
  <c r="J18" i="2"/>
  <c r="J17" i="2" l="1"/>
</calcChain>
</file>

<file path=xl/sharedStrings.xml><?xml version="1.0" encoding="utf-8"?>
<sst xmlns="http://schemas.openxmlformats.org/spreadsheetml/2006/main" count="47" uniqueCount="46">
  <si>
    <t>No.</t>
  </si>
  <si>
    <t>Apellidos</t>
  </si>
  <si>
    <t>Nombres</t>
  </si>
  <si>
    <t>Desarrollo de proyectos I+D</t>
  </si>
  <si>
    <t>Escritura científico-técnica</t>
  </si>
  <si>
    <t>Total</t>
  </si>
  <si>
    <t>UNIVERSIDAD AGRARIA DEL ECUADOR</t>
  </si>
  <si>
    <t>CALIFICACIÓN DE LA PRIMERA FASE DEL SISTEMA DE ADMISIÓN</t>
  </si>
  <si>
    <t>Equivalencias</t>
  </si>
  <si>
    <t>NÓMINA DE POSTULANTES</t>
  </si>
  <si>
    <t>Experiencia adicional a 2 años, en el área de la maestría</t>
  </si>
  <si>
    <t>Formación afín a la maestría</t>
  </si>
  <si>
    <t>Director SIPUAE</t>
  </si>
  <si>
    <t>FECHA:</t>
  </si>
  <si>
    <t>Comité de Admisión</t>
  </si>
  <si>
    <t xml:space="preserve">Aspectos que contribuyen a la culminación de los estudios </t>
  </si>
  <si>
    <t xml:space="preserve">MAESTRÍA: </t>
  </si>
  <si>
    <t>Método de titulación propuesto</t>
  </si>
  <si>
    <t>1</t>
  </si>
  <si>
    <t>Sevillano Castillo</t>
  </si>
  <si>
    <t>Guiselle De Jesús</t>
  </si>
  <si>
    <t>2</t>
  </si>
  <si>
    <t>Rosero Mora </t>
  </si>
  <si>
    <t xml:space="preserve">Presley José </t>
  </si>
  <si>
    <t>3</t>
  </si>
  <si>
    <t>Mejía Cervantes</t>
  </si>
  <si>
    <t xml:space="preserve">Luis Enrique </t>
  </si>
  <si>
    <t>4</t>
  </si>
  <si>
    <t>Pamela Paola</t>
  </si>
  <si>
    <t>5</t>
  </si>
  <si>
    <t>Barrios Jiménez </t>
  </si>
  <si>
    <t xml:space="preserve">Fausto Sixto </t>
  </si>
  <si>
    <t>Cano Alvear</t>
  </si>
  <si>
    <t>Oscar Fernando</t>
  </si>
  <si>
    <t>Guevara Fiallo</t>
  </si>
  <si>
    <t xml:space="preserve">Cristina Elizabeth </t>
  </si>
  <si>
    <t>Cuero Nuñez</t>
  </si>
  <si>
    <t>Saik Francis</t>
  </si>
  <si>
    <t>Mora Velez</t>
  </si>
  <si>
    <t>Erwin Antero</t>
  </si>
  <si>
    <t>Vera Pianda</t>
  </si>
  <si>
    <t>15%</t>
  </si>
  <si>
    <t>10%</t>
  </si>
  <si>
    <t>2%</t>
  </si>
  <si>
    <t>1%</t>
  </si>
  <si>
    <t>ESCUELA DE POSGRADO "ING. JACOBO BUCARAM ORTIZ PHD"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</si>
</sst>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2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Porcentaje" xfId="2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FFFF"/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106973</xdr:colOff>
      <xdr:row>0</xdr:row>
      <xdr:rowOff>90855</xdr:rowOff>
    </xdr:from>
    <xdr:ext cx="638175" cy="590550"/>
    <xdr:pic>
      <xdr:nvPicPr>
        <xdr:cNvPr id="2" name="Imagen 1" descr="http://www.uagraria.edu.ec/images/logo6_2.png">
          <a:extLst>
            <a:ext uri="{FF2B5EF4-FFF2-40B4-BE49-F238E27FC236}">
              <a16:creationId xmlns="" xmlns:a16="http://schemas.microsoft.com/office/drawing/2014/main" id="{7C13BA1B-2F85-408C-AD05-0ADACE5FE19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175"/>
        <a:stretch/>
      </xdr:blipFill>
      <xdr:spPr bwMode="auto">
        <a:xfrm>
          <a:off x="4034204" y="90855"/>
          <a:ext cx="638175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tabSelected="1" zoomScale="130" zoomScaleNormal="130" workbookViewId="0">
      <selection sqref="A1:J3"/>
    </sheetView>
  </sheetViews>
  <sheetFormatPr baseColWidth="10" defaultColWidth="11.42578125" defaultRowHeight="15" x14ac:dyDescent="0.25"/>
  <cols>
    <col min="1" max="1" width="5.7109375" style="1" customWidth="1"/>
    <col min="2" max="2" width="20.85546875" style="1" customWidth="1"/>
    <col min="3" max="3" width="20.85546875" style="2" customWidth="1"/>
    <col min="4" max="4" width="11.42578125" style="4" customWidth="1"/>
    <col min="5" max="5" width="15" style="4" customWidth="1"/>
    <col min="6" max="6" width="12" style="4" customWidth="1"/>
    <col min="7" max="7" width="11.5703125" style="4" customWidth="1"/>
    <col min="8" max="8" width="12" style="4" customWidth="1"/>
    <col min="9" max="9" width="12.7109375" style="4" customWidth="1"/>
    <col min="10" max="10" width="8.5703125" style="1" customWidth="1"/>
    <col min="11" max="16384" width="11.42578125" style="1"/>
  </cols>
  <sheetData>
    <row r="1" spans="1:10" ht="57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 t="s">
        <v>45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x14ac:dyDescent="0.2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.75" x14ac:dyDescent="0.25">
      <c r="A5" s="39" t="s">
        <v>16</v>
      </c>
      <c r="B5" s="39"/>
      <c r="C5" s="39"/>
      <c r="D5" s="39"/>
      <c r="E5" s="39"/>
      <c r="F5" s="39"/>
      <c r="G5" s="39"/>
      <c r="H5" s="12" t="s">
        <v>13</v>
      </c>
      <c r="I5" s="37"/>
      <c r="J5" s="38"/>
    </row>
    <row r="6" spans="1:10" ht="15.75" x14ac:dyDescent="0.25">
      <c r="A6" s="28" t="s">
        <v>9</v>
      </c>
      <c r="B6" s="29"/>
      <c r="C6" s="30"/>
      <c r="D6" s="24" t="s">
        <v>8</v>
      </c>
      <c r="E6" s="24"/>
      <c r="F6" s="24"/>
      <c r="G6" s="24"/>
      <c r="H6" s="24"/>
      <c r="I6" s="24"/>
      <c r="J6" s="25" t="s">
        <v>5</v>
      </c>
    </row>
    <row r="7" spans="1:10" x14ac:dyDescent="0.25">
      <c r="A7" s="31"/>
      <c r="B7" s="32"/>
      <c r="C7" s="33"/>
      <c r="D7" s="3">
        <v>5.4</v>
      </c>
      <c r="E7" s="3">
        <v>1.5</v>
      </c>
      <c r="F7" s="3">
        <v>1</v>
      </c>
      <c r="G7" s="3">
        <v>0.6</v>
      </c>
      <c r="H7" s="3">
        <v>0.5</v>
      </c>
      <c r="I7" s="3">
        <v>0.4</v>
      </c>
      <c r="J7" s="26"/>
    </row>
    <row r="8" spans="1:10" ht="17.25" customHeight="1" x14ac:dyDescent="0.25">
      <c r="A8" s="34"/>
      <c r="B8" s="35"/>
      <c r="C8" s="36"/>
      <c r="D8" s="18">
        <v>0.7</v>
      </c>
      <c r="E8" s="19" t="s">
        <v>41</v>
      </c>
      <c r="F8" s="19" t="s">
        <v>42</v>
      </c>
      <c r="G8" s="19" t="s">
        <v>43</v>
      </c>
      <c r="H8" s="19" t="s">
        <v>43</v>
      </c>
      <c r="I8" s="19" t="s">
        <v>44</v>
      </c>
      <c r="J8" s="26"/>
    </row>
    <row r="9" spans="1:10" s="5" customFormat="1" ht="60.75" customHeight="1" thickBot="1" x14ac:dyDescent="0.3">
      <c r="A9" s="6" t="s">
        <v>0</v>
      </c>
      <c r="B9" s="6" t="s">
        <v>1</v>
      </c>
      <c r="C9" s="6" t="s">
        <v>2</v>
      </c>
      <c r="D9" s="6" t="s">
        <v>11</v>
      </c>
      <c r="E9" s="6" t="s">
        <v>15</v>
      </c>
      <c r="F9" s="6" t="s">
        <v>17</v>
      </c>
      <c r="G9" s="6" t="s">
        <v>3</v>
      </c>
      <c r="H9" s="6" t="s">
        <v>4</v>
      </c>
      <c r="I9" s="6" t="s">
        <v>10</v>
      </c>
      <c r="J9" s="27"/>
    </row>
    <row r="10" spans="1:10" ht="19.5" customHeight="1" thickBot="1" x14ac:dyDescent="0.3">
      <c r="A10" s="13" t="s">
        <v>18</v>
      </c>
      <c r="B10" s="14" t="s">
        <v>30</v>
      </c>
      <c r="C10" s="16" t="s">
        <v>31</v>
      </c>
      <c r="D10" s="20">
        <f>(54*$D$8)/$D$7</f>
        <v>6.9999999999999991</v>
      </c>
      <c r="E10" s="15">
        <f>(15*$E$8)/$E$7</f>
        <v>1.5</v>
      </c>
      <c r="F10" s="15">
        <f t="shared" ref="F10:F18" si="0">(10*$F$8)/$F$7</f>
        <v>1</v>
      </c>
      <c r="G10" s="15">
        <f>(0*$G$8)/$G$7</f>
        <v>0</v>
      </c>
      <c r="H10" s="15">
        <f>(1*$H$8)/$H$7</f>
        <v>0.04</v>
      </c>
      <c r="I10" s="15">
        <f>(2.5*$I$8)/$I$7</f>
        <v>6.25E-2</v>
      </c>
      <c r="J10" s="21">
        <f>SUM(D10:I10)</f>
        <v>9.6024999999999991</v>
      </c>
    </row>
    <row r="11" spans="1:10" ht="19.5" customHeight="1" thickBot="1" x14ac:dyDescent="0.3">
      <c r="A11" s="13" t="s">
        <v>21</v>
      </c>
      <c r="B11" s="14" t="s">
        <v>32</v>
      </c>
      <c r="C11" s="14" t="s">
        <v>33</v>
      </c>
      <c r="D11" s="20">
        <f>(49*$D$8)/$D$7</f>
        <v>6.3518518518518512</v>
      </c>
      <c r="E11" s="15">
        <f>(15*$E$8)/$E$7</f>
        <v>1.5</v>
      </c>
      <c r="F11" s="15">
        <f t="shared" si="0"/>
        <v>1</v>
      </c>
      <c r="G11" s="15">
        <f>(5*$G$8)/$G$7</f>
        <v>0.16666666666666669</v>
      </c>
      <c r="H11" s="15">
        <f>(1*$H$8)/$H$7</f>
        <v>0.04</v>
      </c>
      <c r="I11" s="15">
        <f>(3*$I$8)/$I$7</f>
        <v>7.4999999999999997E-2</v>
      </c>
      <c r="J11" s="21">
        <f t="shared" ref="J11:J18" si="1">SUM(D11:I11)</f>
        <v>9.1335185185185157</v>
      </c>
    </row>
    <row r="12" spans="1:10" ht="19.5" customHeight="1" thickBot="1" x14ac:dyDescent="0.3">
      <c r="A12" s="13" t="s">
        <v>24</v>
      </c>
      <c r="B12" s="14" t="s">
        <v>36</v>
      </c>
      <c r="C12" s="14" t="s">
        <v>37</v>
      </c>
      <c r="D12" s="20">
        <f t="shared" ref="D12:D18" si="2">(54*$D$8)/$D$7</f>
        <v>6.9999999999999991</v>
      </c>
      <c r="E12" s="15">
        <f>(12*$E$8)/$E$7</f>
        <v>1.2</v>
      </c>
      <c r="F12" s="15">
        <f t="shared" si="0"/>
        <v>1</v>
      </c>
      <c r="G12" s="15">
        <f>(5.5*$G$8)/$G$7</f>
        <v>0.18333333333333335</v>
      </c>
      <c r="H12" s="15">
        <f>(0*$H$8)/$H$7</f>
        <v>0</v>
      </c>
      <c r="I12" s="15">
        <f>(3*$I$8)/$I$7</f>
        <v>7.4999999999999997E-2</v>
      </c>
      <c r="J12" s="21">
        <f t="shared" si="1"/>
        <v>9.4583333333333321</v>
      </c>
    </row>
    <row r="13" spans="1:10" ht="19.5" customHeight="1" thickBot="1" x14ac:dyDescent="0.3">
      <c r="A13" s="13" t="s">
        <v>27</v>
      </c>
      <c r="B13" s="14" t="s">
        <v>34</v>
      </c>
      <c r="C13" s="14" t="s">
        <v>35</v>
      </c>
      <c r="D13" s="20">
        <f t="shared" si="2"/>
        <v>6.9999999999999991</v>
      </c>
      <c r="E13" s="15">
        <f t="shared" ref="E13:E18" si="3">(15*$E$8)/$E$7</f>
        <v>1.5</v>
      </c>
      <c r="F13" s="15">
        <f t="shared" si="0"/>
        <v>1</v>
      </c>
      <c r="G13" s="15">
        <f t="shared" ref="G13:G18" si="4">(0*$G$8)/$G$7</f>
        <v>0</v>
      </c>
      <c r="H13" s="15">
        <f>(0*$H$8)/$H$7</f>
        <v>0</v>
      </c>
      <c r="I13" s="15">
        <f>(4*$I$8)/$I$7</f>
        <v>9.9999999999999992E-2</v>
      </c>
      <c r="J13" s="21">
        <f t="shared" si="1"/>
        <v>9.6</v>
      </c>
    </row>
    <row r="14" spans="1:10" ht="19.5" customHeight="1" thickBot="1" x14ac:dyDescent="0.3">
      <c r="A14" s="13" t="s">
        <v>29</v>
      </c>
      <c r="B14" s="14" t="s">
        <v>25</v>
      </c>
      <c r="C14" s="14" t="s">
        <v>26</v>
      </c>
      <c r="D14" s="20">
        <f t="shared" si="2"/>
        <v>6.9999999999999991</v>
      </c>
      <c r="E14" s="15">
        <f t="shared" si="3"/>
        <v>1.5</v>
      </c>
      <c r="F14" s="15">
        <f t="shared" si="0"/>
        <v>1</v>
      </c>
      <c r="G14" s="15">
        <f t="shared" si="4"/>
        <v>0</v>
      </c>
      <c r="H14" s="15">
        <f>(1*$H$8)/$H$7</f>
        <v>0.04</v>
      </c>
      <c r="I14" s="15">
        <f>(2.5*$I$8)/$I$7</f>
        <v>6.25E-2</v>
      </c>
      <c r="J14" s="21">
        <f t="shared" si="1"/>
        <v>9.6024999999999991</v>
      </c>
    </row>
    <row r="15" spans="1:10" ht="19.5" customHeight="1" thickBot="1" x14ac:dyDescent="0.3">
      <c r="A15" s="3">
        <v>6</v>
      </c>
      <c r="B15" s="14" t="s">
        <v>38</v>
      </c>
      <c r="C15" s="14" t="s">
        <v>39</v>
      </c>
      <c r="D15" s="20">
        <f t="shared" si="2"/>
        <v>6.9999999999999991</v>
      </c>
      <c r="E15" s="15">
        <f t="shared" si="3"/>
        <v>1.5</v>
      </c>
      <c r="F15" s="15">
        <f t="shared" si="0"/>
        <v>1</v>
      </c>
      <c r="G15" s="15">
        <f t="shared" si="4"/>
        <v>0</v>
      </c>
      <c r="H15" s="15">
        <f>(0*$H$8)/$H$7</f>
        <v>0</v>
      </c>
      <c r="I15" s="15">
        <f>(4*$I$8)/$I$7</f>
        <v>9.9999999999999992E-2</v>
      </c>
      <c r="J15" s="21">
        <f t="shared" si="1"/>
        <v>9.6</v>
      </c>
    </row>
    <row r="16" spans="1:10" ht="19.5" customHeight="1" thickBot="1" x14ac:dyDescent="0.3">
      <c r="A16" s="3">
        <v>7</v>
      </c>
      <c r="B16" s="14" t="s">
        <v>22</v>
      </c>
      <c r="C16" s="14" t="s">
        <v>23</v>
      </c>
      <c r="D16" s="20">
        <f t="shared" si="2"/>
        <v>6.9999999999999991</v>
      </c>
      <c r="E16" s="15">
        <f t="shared" si="3"/>
        <v>1.5</v>
      </c>
      <c r="F16" s="15">
        <f t="shared" si="0"/>
        <v>1</v>
      </c>
      <c r="G16" s="15">
        <f t="shared" si="4"/>
        <v>0</v>
      </c>
      <c r="H16" s="15">
        <f>(1*$H$8)/$H$7</f>
        <v>0.04</v>
      </c>
      <c r="I16" s="15">
        <f>(2*$I$8)/$I$7</f>
        <v>4.9999999999999996E-2</v>
      </c>
      <c r="J16" s="21">
        <f t="shared" si="1"/>
        <v>9.59</v>
      </c>
    </row>
    <row r="17" spans="1:10" ht="19.5" customHeight="1" thickBot="1" x14ac:dyDescent="0.3">
      <c r="A17" s="3">
        <v>8</v>
      </c>
      <c r="B17" s="14" t="s">
        <v>19</v>
      </c>
      <c r="C17" s="17" t="s">
        <v>20</v>
      </c>
      <c r="D17" s="20">
        <f t="shared" si="2"/>
        <v>6.9999999999999991</v>
      </c>
      <c r="E17" s="15">
        <f t="shared" si="3"/>
        <v>1.5</v>
      </c>
      <c r="F17" s="15">
        <f t="shared" si="0"/>
        <v>1</v>
      </c>
      <c r="G17" s="15">
        <f t="shared" si="4"/>
        <v>0</v>
      </c>
      <c r="H17" s="15">
        <f>(1*$H$8)/$H$7</f>
        <v>0.04</v>
      </c>
      <c r="I17" s="15">
        <f>(3.5*$I$8)/$I$7</f>
        <v>8.7500000000000008E-2</v>
      </c>
      <c r="J17" s="21">
        <f t="shared" si="1"/>
        <v>9.6274999999999995</v>
      </c>
    </row>
    <row r="18" spans="1:10" ht="19.5" customHeight="1" thickBot="1" x14ac:dyDescent="0.3">
      <c r="A18" s="3">
        <v>9</v>
      </c>
      <c r="B18" s="14" t="s">
        <v>40</v>
      </c>
      <c r="C18" s="14" t="s">
        <v>28</v>
      </c>
      <c r="D18" s="20">
        <f t="shared" si="2"/>
        <v>6.9999999999999991</v>
      </c>
      <c r="E18" s="15">
        <f t="shared" si="3"/>
        <v>1.5</v>
      </c>
      <c r="F18" s="15">
        <f t="shared" si="0"/>
        <v>1</v>
      </c>
      <c r="G18" s="15">
        <f t="shared" si="4"/>
        <v>0</v>
      </c>
      <c r="H18" s="15">
        <f>(1*$H$8)/$H$7</f>
        <v>0.04</v>
      </c>
      <c r="I18" s="15">
        <f>(2.5*$I$8)/$I$7</f>
        <v>6.25E-2</v>
      </c>
      <c r="J18" s="21">
        <f t="shared" si="1"/>
        <v>9.6024999999999991</v>
      </c>
    </row>
    <row r="19" spans="1:10" s="8" customFormat="1" ht="30.75" customHeight="1" x14ac:dyDescent="0.3">
      <c r="A19" s="7" t="s">
        <v>14</v>
      </c>
      <c r="C19" s="9"/>
      <c r="D19" s="10"/>
      <c r="E19" s="10"/>
      <c r="F19" s="10"/>
      <c r="G19" s="10"/>
      <c r="H19" s="10"/>
      <c r="I19" s="11" t="s">
        <v>12</v>
      </c>
    </row>
  </sheetData>
  <sortState ref="B10:J18">
    <sortCondition ref="B9"/>
  </sortState>
  <mergeCells count="9">
    <mergeCell ref="A1:J1"/>
    <mergeCell ref="A2:J2"/>
    <mergeCell ref="A3:J3"/>
    <mergeCell ref="A4:J4"/>
    <mergeCell ref="D6:I6"/>
    <mergeCell ref="J6:J9"/>
    <mergeCell ref="A6:C8"/>
    <mergeCell ref="I5:J5"/>
    <mergeCell ref="A5:G5"/>
  </mergeCells>
  <conditionalFormatting sqref="D10:D18">
    <cfRule type="containsText" dxfId="0" priority="1" operator="containsText" text="Retirado">
      <formula>NOT(ISERROR(SEARCH("Retirado",D10)))</formula>
    </cfRule>
  </conditionalFormatting>
  <pageMargins left="0.70866141732283472" right="0.70866141732283472" top="0.39370078740157483" bottom="0.74803149606299213" header="0.31496062992125984" footer="0.31496062992125984"/>
  <pageSetup paperSize="9" orientation="landscape" horizontalDpi="4294967293" r:id="rId1"/>
  <headerFooter>
    <oddHeader>&amp;R&amp;"Arial,Negrita"M-SIPUAE-AD-2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M-SIPUAE-AD-2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</dc:creator>
  <cp:lastModifiedBy>Usuario de Windows</cp:lastModifiedBy>
  <cp:lastPrinted>2022-01-06T19:35:47Z</cp:lastPrinted>
  <dcterms:created xsi:type="dcterms:W3CDTF">2012-08-20T15:22:04Z</dcterms:created>
  <dcterms:modified xsi:type="dcterms:W3CDTF">2023-06-14T20:52:45Z</dcterms:modified>
</cp:coreProperties>
</file>